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80" windowWidth="20730" windowHeight="11760"/>
  </bookViews>
  <sheets>
    <sheet name="Anleitung Pitmaster" sheetId="1" r:id="rId1"/>
    <sheet name="Tabelle1" sheetId="2" r:id="rId2"/>
  </sheets>
  <calcPr calcId="145621"/>
</workbook>
</file>

<file path=xl/calcChain.xml><?xml version="1.0" encoding="utf-8"?>
<calcChain xmlns="http://schemas.openxmlformats.org/spreadsheetml/2006/main">
  <c r="E149" i="1" l="1"/>
  <c r="E155" i="1" s="1"/>
  <c r="E156" i="1" s="1"/>
  <c r="E125" i="1"/>
  <c r="E126" i="1" s="1"/>
  <c r="E93" i="1"/>
  <c r="E99" i="1" s="1"/>
  <c r="E100" i="1" s="1"/>
  <c r="E71" i="1"/>
  <c r="E72" i="1" s="1"/>
  <c r="E65" i="1"/>
  <c r="E66" i="1" s="1"/>
  <c r="E44" i="1"/>
  <c r="E45" i="1" s="1"/>
</calcChain>
</file>

<file path=xl/sharedStrings.xml><?xml version="1.0" encoding="utf-8"?>
<sst xmlns="http://schemas.openxmlformats.org/spreadsheetml/2006/main" count="113" uniqueCount="97">
  <si>
    <t>1.</t>
  </si>
  <si>
    <t>1.1</t>
  </si>
  <si>
    <t>2.</t>
  </si>
  <si>
    <t xml:space="preserve">Duty Cycle min ermitteln </t>
  </si>
  <si>
    <t>2.1</t>
  </si>
  <si>
    <t>3.</t>
  </si>
  <si>
    <t>Den Grill vorbereiten und anzünden </t>
  </si>
  <si>
    <t>3.1</t>
  </si>
  <si>
    <t>3.2</t>
  </si>
  <si>
    <t>3.3</t>
  </si>
  <si>
    <t>gewünschte Stellgröße in %</t>
  </si>
  <si>
    <t>1.2</t>
  </si>
  <si>
    <t>2.2</t>
  </si>
  <si>
    <t>1.3</t>
  </si>
  <si>
    <t>4.</t>
  </si>
  <si>
    <t>3.5</t>
  </si>
  <si>
    <t xml:space="preserve">3.4 </t>
  </si>
  <si>
    <t>3.6</t>
  </si>
  <si>
    <t xml:space="preserve">4.1 </t>
  </si>
  <si>
    <t>…hier können noch weitere Punkte aufgelistet werden</t>
  </si>
  <si>
    <t>4.2</t>
  </si>
  <si>
    <t>4.3</t>
  </si>
  <si>
    <t>1.4</t>
  </si>
  <si>
    <t>1.5</t>
  </si>
  <si>
    <t>Das System sollte möglichst keine Falschluft zulassen, d.h. die Luft darf nur über den Lüfter rein und nur über den Deckelschieber raus, restliche Öffnungen sollten möglichst abgedichtet sein</t>
  </si>
  <si>
    <t>Entwurf  -   Pitmasterparameter</t>
  </si>
  <si>
    <t>gewünschte Stellgröße in % hier eintragen</t>
  </si>
  <si>
    <t>ermittelter duty cycle min hier eintragen</t>
  </si>
  <si>
    <t>Mit der Faustformer:   Kp = 0,9 / Ks * Tg/Tu       =&gt;     Kp=</t>
  </si>
  <si>
    <t>Mit der Faustformer:   Ki = Kp/Tn  und Tn=3,3*10      =&gt;     Kp=</t>
  </si>
  <si>
    <t>(Starttemperatur) Temperaturwert der sich eingestellt hat hier eintragen in °C</t>
  </si>
  <si>
    <t>(Endtemperatur)Temperaturwert der sich nach dem Sprung eingestellt hat hier eintragen in °C</t>
  </si>
  <si>
    <t xml:space="preserve">Sobald sich wieder eine rel. stabile Temperatur eingestellt hat, kann man den Plot ausdrucken und die Regelstreckenparameter Tu, Tg  bestimmen </t>
  </si>
  <si>
    <t>5.</t>
  </si>
  <si>
    <t>5.1</t>
  </si>
  <si>
    <t>4.5</t>
  </si>
  <si>
    <t xml:space="preserve">5.2 </t>
  </si>
  <si>
    <t>Kalten Grill vorbereiten und  ein paar Briketts im Anzündkamin vorglühen</t>
  </si>
  <si>
    <t xml:space="preserve">Pitmaster auf  Aus stellen und  als Stellgröße die vorher ermittelte mittlere Stellgrösse von z.B. 33 % einstellen </t>
  </si>
  <si>
    <t>(Starttemperatur) Temperaturwert hier eintragen in °C</t>
  </si>
  <si>
    <t xml:space="preserve">Sobald sich wieder eine rel. stabile Temperatur eingestellt hat, kann man den Plot ausdrucken und die Regelstreckenparameter Tua, Tga  bestimmen </t>
  </si>
  <si>
    <t>Diese berechneten Werte Kpa und Kia werden  über das Webinterface  eintragen.</t>
  </si>
  <si>
    <t>5.2</t>
  </si>
  <si>
    <t>5.3</t>
  </si>
  <si>
    <t>5.4</t>
  </si>
  <si>
    <t>5.5</t>
  </si>
  <si>
    <t>5.6</t>
  </si>
  <si>
    <t>4.4</t>
  </si>
  <si>
    <t>4.6</t>
  </si>
  <si>
    <t>Bemerkungen:</t>
  </si>
  <si>
    <t>Werte die man eingeben bzw. verändern kann</t>
  </si>
  <si>
    <t>Sobald die Stellgröße über das Display oder Webinterface einzustellen ist , können diese rot/braun markierten Zeilen entfallen</t>
  </si>
  <si>
    <t xml:space="preserve">Streckenverstärkung     = &gt;      Ks= </t>
  </si>
  <si>
    <t>Grundvoraussetzungen</t>
  </si>
  <si>
    <t>Es sollte immer der gleiche Aufbau und auch die gleichen Briketts / Kohle genutzt werden</t>
  </si>
  <si>
    <t>duty cycle max. ( bleibt erstmal bei 100%)</t>
  </si>
  <si>
    <t>einzustellender dyty cycle max.</t>
  </si>
  <si>
    <t>Sollte ein neuer Wert für den duty cycle max. gewählt worden sein, bitte diesen im Webinterface eintragen</t>
  </si>
  <si>
    <t>neuer duty cycle max. hier eintragen</t>
  </si>
  <si>
    <t>Ermittlung der Regler Parameter Kp und Ki  (für den Bereich +-10%)</t>
  </si>
  <si>
    <t>Jetzt stehen die Werte duty cycle min und max. fest , die Stellung des Deckelschiebers ist auch ermittelt und der Grill scheint regelbar zu sein.</t>
  </si>
  <si>
    <t>Um optimierte  Regler Parameter Kp und Ki zu bestimmen, muss man eine sogenannte Sprungantwort generieren:</t>
  </si>
  <si>
    <t>ermittelter Tu Wert in Sekunden hier eintragen:</t>
  </si>
  <si>
    <t>ermittelter Tg Wert in Sekunden hier eintragen:</t>
  </si>
  <si>
    <t>Mit diesen Werten können jetzt mit Hilfe einer Faustformer die Regler Parameter Kp und Ki bestimmt werden</t>
  </si>
  <si>
    <t>ermittelter  Wert für die mittlere Stellgröße in % hier eintragen:</t>
  </si>
  <si>
    <t>Ermittlung der Regler Parameter Kpa und Kia  (für den Bereich &gt; +-10%)</t>
  </si>
  <si>
    <r>
      <t xml:space="preserve">Jetzt stehen die Werte </t>
    </r>
    <r>
      <rPr>
        <b/>
        <sz val="11"/>
        <color theme="3" tint="0.39997558519241921"/>
        <rFont val="Calibri"/>
        <family val="2"/>
        <scheme val="minor"/>
      </rPr>
      <t>duty cycle min</t>
    </r>
    <r>
      <rPr>
        <sz val="11"/>
        <color theme="1"/>
        <rFont val="Calibri"/>
        <family val="2"/>
        <scheme val="minor"/>
      </rPr>
      <t xml:space="preserve"> und </t>
    </r>
    <r>
      <rPr>
        <b/>
        <sz val="11"/>
        <color theme="3" tint="0.39997558519241921"/>
        <rFont val="Calibri"/>
        <family val="2"/>
        <scheme val="minor"/>
      </rPr>
      <t xml:space="preserve">duty cycle max </t>
    </r>
    <r>
      <rPr>
        <sz val="11"/>
        <color theme="1"/>
        <rFont val="Calibri"/>
        <family val="2"/>
        <scheme val="minor"/>
      </rPr>
      <t xml:space="preserve">fest , die </t>
    </r>
    <r>
      <rPr>
        <b/>
        <sz val="11"/>
        <color theme="3" tint="0.39997558519241921"/>
        <rFont val="Calibri"/>
        <family val="2"/>
        <scheme val="minor"/>
      </rPr>
      <t>Stellung des Deckelschiebers</t>
    </r>
    <r>
      <rPr>
        <sz val="11"/>
        <color theme="1"/>
        <rFont val="Calibri"/>
        <family val="2"/>
        <scheme val="minor"/>
      </rPr>
      <t xml:space="preserve"> und die </t>
    </r>
    <r>
      <rPr>
        <b/>
        <sz val="11"/>
        <color theme="3" tint="0.39997558519241921"/>
        <rFont val="Calibri"/>
        <family val="2"/>
        <scheme val="minor"/>
      </rPr>
      <t>mittlere Stellgröße</t>
    </r>
    <r>
      <rPr>
        <sz val="11"/>
        <color theme="1"/>
        <rFont val="Calibri"/>
        <family val="2"/>
        <scheme val="minor"/>
      </rPr>
      <t xml:space="preserve"> ist auch ermittelt </t>
    </r>
  </si>
  <si>
    <t>Um optimierte  Regler Parameter Kpa und Kia zu bestimmen, muss man eine  Sprungantwort mit einem kalten System generieren:</t>
  </si>
  <si>
    <t xml:space="preserve">Jetzt die glühenden Briketts in den Grill geben und  den Deckel schließen ( wobei die vorher ermittelte Position des Deckelschiebers  eingestellt ist ) </t>
  </si>
  <si>
    <t xml:space="preserve">Stecken Verstärkung ( in diesem Fall ist die Stellgrössenänderung 100%)      =&gt;      Ks= </t>
  </si>
  <si>
    <t>einzustellender dyty cycle min.</t>
  </si>
  <si>
    <t>!!! Achtung  diesen Teil habe ich persönlich  noch nicht getestet, sollte aber funktionieren …..</t>
  </si>
  <si>
    <t>quick and dirty…  man kann / muss sicherlich einiges noch anpassen</t>
  </si>
  <si>
    <t>Werte die berechnet werden  / bei denen  Formeln hinterlegt sind</t>
  </si>
  <si>
    <t>Dieser Wert wird  über das Webinterface eintragen. 
Jetzt sollte bei einer Stellgrösse von 0% der Lüfter absolut stehen und dann im besten Fall bei 1-3% wieder anlaufen ( kann  bei manchen Lüftern auch später sein, ist nicht zu vermeiden…, sehr wichtig ist dass bei 0% Stellgrösse der Lüfter steht).</t>
  </si>
  <si>
    <t xml:space="preserve">4.7 </t>
  </si>
  <si>
    <t xml:space="preserve"> Da jetzt der Schritt 5 noch nicht gemacht wurde, kann man vorerst für Kpa und Kia die gleichen Werte wie Kp und Ki eintragen.</t>
  </si>
  <si>
    <t>4.8</t>
  </si>
  <si>
    <t>Die Regelung kann jetzt getestet werden. =&gt; einfach mal den Sollwert verändern un schauen passiert ….</t>
  </si>
  <si>
    <t>Mit der Faustformer:   Ki = Kp/Tn  und Tn=3,3*10      =&gt;     Ki=</t>
  </si>
  <si>
    <r>
      <t>Diese berechneten Werte</t>
    </r>
    <r>
      <rPr>
        <b/>
        <sz val="11"/>
        <color theme="3" tint="0.39997558519241921"/>
        <rFont val="Calibri"/>
        <family val="2"/>
        <scheme val="minor"/>
      </rPr>
      <t xml:space="preserve"> Kp</t>
    </r>
    <r>
      <rPr>
        <sz val="11"/>
        <color theme="1"/>
        <rFont val="Calibri"/>
        <family val="2"/>
        <scheme val="minor"/>
      </rPr>
      <t xml:space="preserve"> und </t>
    </r>
    <r>
      <rPr>
        <b/>
        <sz val="11"/>
        <color theme="3" tint="0.39997558519241921"/>
        <rFont val="Calibri"/>
        <family val="2"/>
        <scheme val="minor"/>
      </rPr>
      <t>Ki</t>
    </r>
    <r>
      <rPr>
        <sz val="11"/>
        <color theme="1"/>
        <rFont val="Calibri"/>
        <family val="2"/>
        <scheme val="minor"/>
      </rPr>
      <t xml:space="preserve">  und die ermittelten </t>
    </r>
    <r>
      <rPr>
        <b/>
        <sz val="11"/>
        <color theme="3" tint="0.39997558519241921"/>
        <rFont val="Calibri"/>
        <family val="2"/>
        <scheme val="minor"/>
      </rPr>
      <t>duty cycle min</t>
    </r>
    <r>
      <rPr>
        <sz val="11"/>
        <color theme="1"/>
        <rFont val="Calibri"/>
        <family val="2"/>
        <scheme val="minor"/>
      </rPr>
      <t xml:space="preserve"> und </t>
    </r>
    <r>
      <rPr>
        <b/>
        <sz val="11"/>
        <color theme="3" tint="0.39997558519241921"/>
        <rFont val="Calibri"/>
        <family val="2"/>
        <scheme val="minor"/>
      </rPr>
      <t>max</t>
    </r>
    <r>
      <rPr>
        <sz val="11"/>
        <color theme="1"/>
        <rFont val="Calibri"/>
        <family val="2"/>
        <scheme val="minor"/>
      </rPr>
      <t xml:space="preserve"> (alle blauen Werte)werden über das Webinterface  eintragen und der Pitmaster kann eingeschaltet werden.</t>
    </r>
  </si>
  <si>
    <t>Vorbereitung für den Schritt 5 : Die Regelung soll jetzt mit dem gewünschten Temperatursollwert von z.B. 110 °C über einen längeren Zeitraum laufen und dabei ermitteln wir die  mittlere Stellgröße zur Ermittlung der Kpa und Kia Werte</t>
  </si>
  <si>
    <t>Alle Werte sind vom mir nur angenommen Werte ….</t>
  </si>
  <si>
    <t>Die Punkte 1-4 habe ich an meinem Webergrill getestet, wobie die Überprüfung der ermittelten Parameter noch nicht erfolgt ist. (diese weichn aber nicht sehr stark ab von denen die ich bei den Tests / beim Spielen ;-)  empirisch ermittelt habe…)</t>
  </si>
  <si>
    <t>Alle Werte werden im Webinterface mir dem Dezimaltrennzeichen  . (Punkt) und nicht mit , (Komma eingetragen)</t>
  </si>
  <si>
    <t>Da eine direkte Eingabe der Stellgrösse z.Zt. (noch) nicht möglich ist, muss man diese über ein "Einklemmen" der duty cycle min und max. Werte machen. Den Sollwert ersmal sehr hoch stellen z.B. 200-300 °C und Pitmaster auf EIN damit der Regler immer eine Stellgrösse intern von 100% hat.</t>
  </si>
  <si>
    <r>
      <t xml:space="preserve">??? Anleitung notwendig ??? =&gt; wenn man die Stellgröße direkt rausgeben kann, ist es rel. einfach, solange dieses noch nicht möglich ist,  kann man dass </t>
    </r>
    <r>
      <rPr>
        <b/>
        <sz val="11"/>
        <color rgb="FFFF0000"/>
        <rFont val="Calibri"/>
        <family val="2"/>
        <scheme val="minor"/>
      </rPr>
      <t xml:space="preserve">z.B. </t>
    </r>
    <r>
      <rPr>
        <sz val="11"/>
        <color rgb="FFFF0000"/>
        <rFont val="Calibri"/>
        <family val="2"/>
        <scheme val="minor"/>
      </rPr>
      <t>so machen:  Den Sollwert = 26 °C ; Kp=5 und Ki=0.1 einstellen, den Pitmaster einschalten und mit der Hand den Fühler aufwärmen und dann abkühlen lassen, dabei die Stellgröße und die Lüfter Drehzahl beobachten. 
 !!! Bitte beachten daß bei einer  Stellgröße = 0,0% der Lüfter immer stehen wird, da die Spnnung vom System komplett ausgeschaltet wird (0,0V )!!!!</t>
    </r>
  </si>
  <si>
    <r>
      <t xml:space="preserve">Den Deckelschieber jetzt so einstellen dass sich im Grill eine Temperatur von ca. 100-110°C einstellt und etwas laufen lassen...
</t>
    </r>
    <r>
      <rPr>
        <b/>
        <sz val="11"/>
        <color theme="3" tint="0.39997558519241921"/>
        <rFont val="Calibri"/>
        <family val="2"/>
        <scheme val="minor"/>
      </rPr>
      <t>Diese Stellung des Schiebers muss jetzt festgehalten und gegebenfalls markiert werden.</t>
    </r>
  </si>
  <si>
    <t>Da fast jeder Lüfter nicht genau bei 0% (0V) stehen bleibt, sondern etwas früher  z.B. bei 20 % , ist dieses ist notwendig um Totzeiten im Regelkreis zu vermeiden.</t>
  </si>
  <si>
    <t xml:space="preserve">Man muss den  Punkt bestimmen wann der Lüfter stoppt bzw., wieder anläuft =&gt; z.B. 20%. </t>
  </si>
  <si>
    <r>
      <t xml:space="preserve">jetzt prüfen ob die bei einer Stellgröße von ca 5% oder spätestens bei 0% wenn der Lüfter steht, die Temperatur fällt ( z.B. unter 90°C) 
</t>
    </r>
    <r>
      <rPr>
        <b/>
        <sz val="11"/>
        <color rgb="FFFF0000"/>
        <rFont val="Calibri"/>
        <family val="2"/>
        <scheme val="minor"/>
      </rPr>
      <t>Sollte dieses nicht der Fall sein =&gt; zieht das System wahrscheinlich immer noch zu viel Falschluft und muss abgedichtet werden. So ist das Sytem ist nicht wirklich regelbar...</t>
    </r>
  </si>
  <si>
    <t>Beim aufgeheizten Grill wird eine Stellgröße im unteren Bereich von z.B. 10-15 % eingestellt und gewartet bis man im Grill / Smoker eine  rel. stabile Temperatur  hat.</t>
  </si>
  <si>
    <t>Sobald sich eine rel. stabile Temperatur im Grill eingestellt hat kann man den Sprung starten in dem man die Stellgröße um 10%-40 % erhöhen, je nach vorhandenem System.... Vorher macht es Sinn einen neuen Plot zu starten und die Startzeit genau merken…</t>
  </si>
  <si>
    <t>Die richtige Stellung des Deckelschiebers ermitteln ( gegebenfals auch den neuen duty cycle max. Wert  bestimmen)</t>
  </si>
  <si>
    <t>Die die Stellgrösse auf ca. 5-20% stellen  (Das ist ein Richtwert, er sollte aber schon im unteren Bereich sein… bei mir passte 10%)</t>
  </si>
  <si>
    <t>(Jetzt könnte man die Stellgrösse auf ca. 40-80 % (je nach System) stellen und prüfen auf welche Temperatur sich der Grill einstellt, sollte diese sehr hoch sein, dann bläst der Lüfter zu viel Luft in das System und  kann über den Wert Duty Cycle Max begrenzt werden indem man diesen Wert verringert. ( Das ist dann der Fall wenn man eine grossen Lüfter benutzt...))
!!!Achtung wenn man den Grill zu hoch heitzt dauert es sehr lange bis er wieder im Bereich 110 °ist....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</si>
</sst>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
    <numFmt numFmtId="165" formatCode="0.0"/>
    <numFmt numFmtId="166" formatCode="0.0000"/>
  </numFmts>
  <fonts count="9" x14ac:knownFonts="1">
    <font>
      <sz val="11"/>
      <color theme="1"/>
      <name val="Calibri"/>
      <family val="2"/>
      <scheme val="minor"/>
    </font>
    <font>
      <sz val="11"/>
      <color rgb="FFFF0000"/>
      <name val="Calibri"/>
      <family val="2"/>
      <scheme val="minor"/>
    </font>
    <font>
      <b/>
      <sz val="11"/>
      <color theme="1"/>
      <name val="Calibri"/>
      <family val="2"/>
      <scheme val="minor"/>
    </font>
    <font>
      <b/>
      <sz val="11"/>
      <color theme="3" tint="0.39997558519241921"/>
      <name val="Calibri"/>
      <family val="2"/>
      <scheme val="minor"/>
    </font>
    <font>
      <b/>
      <sz val="14"/>
      <color theme="1"/>
      <name val="Calibri"/>
      <family val="2"/>
      <scheme val="minor"/>
    </font>
    <font>
      <sz val="14"/>
      <color theme="1"/>
      <name val="Calibri"/>
      <family val="2"/>
      <scheme val="minor"/>
    </font>
    <font>
      <b/>
      <sz val="24"/>
      <color theme="1"/>
      <name val="Calibri"/>
      <family val="2"/>
      <scheme val="minor"/>
    </font>
    <font>
      <b/>
      <sz val="11"/>
      <color rgb="FFFF0000"/>
      <name val="Calibri"/>
      <family val="2"/>
      <scheme val="minor"/>
    </font>
    <font>
      <b/>
      <sz val="11"/>
      <color rgb="FF00B05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0" fillId="0" borderId="0" xfId="0" applyAlignment="1">
      <alignment vertical="top"/>
    </xf>
    <xf numFmtId="0" fontId="2" fillId="0" borderId="0" xfId="0" applyFont="1" applyAlignment="1">
      <alignment vertical="top" wrapText="1"/>
    </xf>
    <xf numFmtId="0" fontId="0" fillId="0" borderId="0" xfId="0" applyAlignment="1">
      <alignment vertical="top" wrapText="1"/>
    </xf>
    <xf numFmtId="49" fontId="0" fillId="0" borderId="0" xfId="0" applyNumberFormat="1" applyAlignment="1">
      <alignment vertical="top"/>
    </xf>
    <xf numFmtId="1" fontId="0" fillId="0" borderId="0" xfId="0" applyNumberFormat="1" applyAlignment="1">
      <alignment vertical="top"/>
    </xf>
    <xf numFmtId="49" fontId="0" fillId="3" borderId="0" xfId="0" applyNumberFormat="1" applyFill="1" applyAlignment="1">
      <alignment vertical="top"/>
    </xf>
    <xf numFmtId="49" fontId="0" fillId="5" borderId="6" xfId="0" applyNumberFormat="1" applyFill="1" applyBorder="1" applyAlignment="1">
      <alignment vertical="top"/>
    </xf>
    <xf numFmtId="49" fontId="0" fillId="5" borderId="0" xfId="0" applyNumberFormat="1" applyFill="1" applyBorder="1" applyAlignment="1">
      <alignment vertical="top"/>
    </xf>
    <xf numFmtId="49" fontId="0" fillId="5" borderId="8" xfId="0" applyNumberFormat="1" applyFill="1" applyBorder="1" applyAlignment="1">
      <alignment vertical="top"/>
    </xf>
    <xf numFmtId="49" fontId="0" fillId="5" borderId="9" xfId="0" applyNumberFormat="1" applyFill="1" applyBorder="1" applyAlignment="1">
      <alignment vertical="top"/>
    </xf>
    <xf numFmtId="0" fontId="2" fillId="5" borderId="0" xfId="0" applyFont="1" applyFill="1" applyBorder="1" applyAlignment="1">
      <alignment vertical="top" wrapText="1"/>
    </xf>
    <xf numFmtId="1" fontId="0" fillId="5" borderId="0" xfId="0" applyNumberFormat="1" applyFill="1" applyBorder="1" applyAlignment="1">
      <alignment vertical="top"/>
    </xf>
    <xf numFmtId="0" fontId="0" fillId="5" borderId="0" xfId="0" applyFill="1" applyBorder="1" applyAlignment="1">
      <alignment vertical="top" wrapText="1"/>
    </xf>
    <xf numFmtId="0" fontId="0" fillId="5" borderId="9" xfId="0" applyFill="1" applyBorder="1" applyAlignment="1">
      <alignment vertical="top" wrapText="1"/>
    </xf>
    <xf numFmtId="49" fontId="0" fillId="4" borderId="6" xfId="0" applyNumberFormat="1" applyFill="1" applyBorder="1" applyAlignment="1">
      <alignment vertical="top"/>
    </xf>
    <xf numFmtId="49" fontId="0" fillId="4" borderId="0" xfId="0" applyNumberFormat="1" applyFill="1" applyBorder="1" applyAlignment="1">
      <alignment vertical="top"/>
    </xf>
    <xf numFmtId="0" fontId="0" fillId="4" borderId="0" xfId="0" applyFill="1" applyBorder="1" applyAlignment="1">
      <alignment vertical="top" wrapText="1"/>
    </xf>
    <xf numFmtId="0" fontId="0" fillId="4" borderId="0" xfId="0" applyFill="1" applyBorder="1" applyAlignment="1">
      <alignment horizontal="right" vertical="top" wrapText="1"/>
    </xf>
    <xf numFmtId="0" fontId="0" fillId="5" borderId="7" xfId="0" applyFill="1" applyBorder="1" applyAlignment="1">
      <alignment vertical="top"/>
    </xf>
    <xf numFmtId="1" fontId="0" fillId="5" borderId="2" xfId="0" applyNumberFormat="1" applyFill="1" applyBorder="1" applyAlignment="1">
      <alignment vertical="top"/>
    </xf>
    <xf numFmtId="1" fontId="0" fillId="5" borderId="9" xfId="0" applyNumberFormat="1" applyFill="1" applyBorder="1" applyAlignment="1">
      <alignment vertical="top"/>
    </xf>
    <xf numFmtId="0" fontId="0" fillId="5" borderId="10" xfId="0" applyFill="1" applyBorder="1" applyAlignment="1">
      <alignment vertical="top"/>
    </xf>
    <xf numFmtId="1" fontId="0" fillId="4" borderId="0" xfId="0" applyNumberFormat="1" applyFill="1" applyBorder="1" applyAlignment="1">
      <alignment vertical="top"/>
    </xf>
    <xf numFmtId="0" fontId="0" fillId="4" borderId="7" xfId="0" applyFill="1" applyBorder="1" applyAlignment="1">
      <alignment vertical="top"/>
    </xf>
    <xf numFmtId="1" fontId="0" fillId="2" borderId="1" xfId="0" applyNumberFormat="1" applyFill="1" applyBorder="1" applyAlignment="1">
      <alignment vertical="top"/>
    </xf>
    <xf numFmtId="1" fontId="0" fillId="0" borderId="2" xfId="0" applyNumberFormat="1" applyFill="1" applyBorder="1" applyAlignment="1">
      <alignment vertical="top"/>
    </xf>
    <xf numFmtId="0" fontId="0" fillId="0" borderId="0" xfId="0" applyFill="1" applyBorder="1" applyAlignment="1">
      <alignment vertical="top" wrapText="1"/>
    </xf>
    <xf numFmtId="0" fontId="3" fillId="5" borderId="0" xfId="0" applyFont="1" applyFill="1" applyBorder="1" applyAlignment="1">
      <alignment horizontal="right" vertical="top" wrapText="1"/>
    </xf>
    <xf numFmtId="1" fontId="3" fillId="5" borderId="1" xfId="0" applyNumberFormat="1" applyFont="1" applyFill="1" applyBorder="1" applyAlignment="1">
      <alignment vertical="top"/>
    </xf>
    <xf numFmtId="0" fontId="0" fillId="0" borderId="0" xfId="0" applyFont="1" applyAlignment="1">
      <alignment vertical="top" wrapText="1"/>
    </xf>
    <xf numFmtId="0" fontId="4" fillId="5" borderId="4" xfId="0" applyFont="1" applyFill="1" applyBorder="1" applyAlignment="1">
      <alignment vertical="top" wrapText="1"/>
    </xf>
    <xf numFmtId="49" fontId="5" fillId="5" borderId="3" xfId="0" applyNumberFormat="1" applyFont="1" applyFill="1" applyBorder="1" applyAlignment="1">
      <alignment vertical="top"/>
    </xf>
    <xf numFmtId="49" fontId="5" fillId="5" borderId="4" xfId="0" applyNumberFormat="1" applyFont="1" applyFill="1" applyBorder="1" applyAlignment="1">
      <alignment vertical="top"/>
    </xf>
    <xf numFmtId="0" fontId="5" fillId="0" borderId="0" xfId="0" applyFont="1"/>
    <xf numFmtId="49" fontId="4" fillId="5" borderId="3" xfId="0" applyNumberFormat="1" applyFont="1" applyFill="1" applyBorder="1" applyAlignment="1">
      <alignment vertical="top"/>
    </xf>
    <xf numFmtId="49" fontId="4" fillId="5" borderId="4" xfId="0" applyNumberFormat="1" applyFont="1" applyFill="1" applyBorder="1" applyAlignment="1">
      <alignment vertical="top"/>
    </xf>
    <xf numFmtId="1" fontId="5" fillId="5" borderId="4" xfId="0" applyNumberFormat="1" applyFont="1" applyFill="1" applyBorder="1" applyAlignment="1">
      <alignment vertical="top"/>
    </xf>
    <xf numFmtId="0" fontId="5" fillId="5" borderId="5" xfId="0" applyFont="1" applyFill="1" applyBorder="1" applyAlignment="1">
      <alignment vertical="top"/>
    </xf>
    <xf numFmtId="0" fontId="1" fillId="5" borderId="9" xfId="0" applyFont="1" applyFill="1" applyBorder="1" applyAlignment="1">
      <alignment vertical="top" wrapText="1"/>
    </xf>
    <xf numFmtId="0" fontId="6" fillId="0" borderId="0" xfId="0" applyFont="1" applyAlignment="1">
      <alignment vertical="top" wrapText="1"/>
    </xf>
    <xf numFmtId="165" fontId="3" fillId="2" borderId="1" xfId="0" applyNumberFormat="1" applyFont="1" applyFill="1" applyBorder="1" applyAlignment="1">
      <alignment vertical="top"/>
    </xf>
    <xf numFmtId="166" fontId="3" fillId="2" borderId="1" xfId="0" applyNumberFormat="1" applyFont="1" applyFill="1" applyBorder="1" applyAlignment="1">
      <alignment vertical="top"/>
    </xf>
    <xf numFmtId="1" fontId="3" fillId="5" borderId="0" xfId="0" applyNumberFormat="1" applyFont="1" applyFill="1" applyBorder="1" applyAlignment="1">
      <alignment vertical="top"/>
    </xf>
    <xf numFmtId="49" fontId="2" fillId="5" borderId="6" xfId="0" applyNumberFormat="1" applyFont="1" applyFill="1" applyBorder="1" applyAlignment="1">
      <alignment vertical="top"/>
    </xf>
    <xf numFmtId="49" fontId="2" fillId="5" borderId="0" xfId="0" applyNumberFormat="1" applyFont="1" applyFill="1" applyBorder="1" applyAlignment="1">
      <alignment vertical="top"/>
    </xf>
    <xf numFmtId="0" fontId="0" fillId="5" borderId="0" xfId="0" applyFont="1" applyFill="1" applyBorder="1" applyAlignment="1">
      <alignment vertical="top" wrapText="1"/>
    </xf>
    <xf numFmtId="49" fontId="0" fillId="2" borderId="12" xfId="0" applyNumberFormat="1" applyFill="1" applyBorder="1" applyAlignment="1">
      <alignment vertical="top"/>
    </xf>
    <xf numFmtId="49" fontId="0" fillId="2" borderId="13" xfId="0" applyNumberFormat="1" applyFill="1" applyBorder="1" applyAlignment="1">
      <alignment vertical="top"/>
    </xf>
    <xf numFmtId="0" fontId="7" fillId="0" borderId="0" xfId="0" applyFont="1" applyAlignment="1">
      <alignment vertical="top" wrapText="1"/>
    </xf>
    <xf numFmtId="49" fontId="0" fillId="5" borderId="12" xfId="0" applyNumberFormat="1" applyFill="1" applyBorder="1" applyAlignment="1">
      <alignment vertical="top"/>
    </xf>
    <xf numFmtId="49" fontId="0" fillId="5" borderId="13" xfId="0" applyNumberFormat="1" applyFill="1" applyBorder="1" applyAlignment="1">
      <alignment vertical="top"/>
    </xf>
    <xf numFmtId="0" fontId="0" fillId="0" borderId="0" xfId="0" applyFill="1" applyAlignment="1">
      <alignment vertical="top" wrapText="1"/>
    </xf>
    <xf numFmtId="0" fontId="8" fillId="5" borderId="0" xfId="0" applyFont="1" applyFill="1" applyBorder="1" applyAlignment="1">
      <alignment horizontal="right" vertical="top" wrapText="1"/>
    </xf>
    <xf numFmtId="1" fontId="8" fillId="5" borderId="1" xfId="0" applyNumberFormat="1" applyFont="1" applyFill="1" applyBorder="1" applyAlignment="1">
      <alignment vertical="top"/>
    </xf>
    <xf numFmtId="164" fontId="8" fillId="2" borderId="1" xfId="0" applyNumberFormat="1" applyFont="1" applyFill="1" applyBorder="1" applyAlignment="1">
      <alignment vertical="top"/>
    </xf>
    <xf numFmtId="1" fontId="8" fillId="5" borderId="11" xfId="0" applyNumberFormat="1" applyFont="1" applyFill="1" applyBorder="1" applyAlignment="1">
      <alignment vertical="top"/>
    </xf>
    <xf numFmtId="0" fontId="1" fillId="5" borderId="0" xfId="0" applyFont="1" applyFill="1" applyBorder="1" applyAlignment="1">
      <alignment vertical="top" wrapText="1"/>
    </xf>
    <xf numFmtId="0" fontId="0" fillId="5" borderId="0" xfId="0" applyFill="1" applyBorder="1" applyAlignment="1">
      <alignment horizontal="right" vertical="top" wrapText="1"/>
    </xf>
    <xf numFmtId="1" fontId="0" fillId="5" borderId="1" xfId="0" applyNumberFormat="1" applyFill="1" applyBorder="1" applyAlignment="1">
      <alignment vertical="top"/>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3</xdr:col>
      <xdr:colOff>981075</xdr:colOff>
      <xdr:row>77</xdr:row>
      <xdr:rowOff>19050</xdr:rowOff>
    </xdr:from>
    <xdr:to>
      <xdr:col>3</xdr:col>
      <xdr:colOff>5353050</xdr:colOff>
      <xdr:row>90</xdr:row>
      <xdr:rowOff>28575</xdr:rowOff>
    </xdr:to>
    <xdr:pic>
      <xdr:nvPicPr>
        <xdr:cNvPr id="2" name="Grafik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8850" y="18421350"/>
          <a:ext cx="4371975" cy="2486025"/>
        </a:xfrm>
        <a:prstGeom prst="rect">
          <a:avLst/>
        </a:prstGeom>
      </xdr:spPr>
    </xdr:pic>
    <xdr:clientData/>
  </xdr:twoCellAnchor>
  <xdr:oneCellAnchor>
    <xdr:from>
      <xdr:col>3</xdr:col>
      <xdr:colOff>981075</xdr:colOff>
      <xdr:row>133</xdr:row>
      <xdr:rowOff>19050</xdr:rowOff>
    </xdr:from>
    <xdr:ext cx="4371975" cy="2486025"/>
    <xdr:pic>
      <xdr:nvPicPr>
        <xdr:cNvPr id="3" name="Grafik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28850" y="18478500"/>
          <a:ext cx="4371975" cy="2486025"/>
        </a:xfrm>
        <a:prstGeom prst="rect">
          <a:avLst/>
        </a:prstGeom>
      </xdr:spPr>
    </xdr:pic>
    <xdr:clientData/>
  </xdr:one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160"/>
  <sheetViews>
    <sheetView tabSelected="1" zoomScaleNormal="100" workbookViewId="0">
      <selection activeCell="H84" sqref="H84"/>
    </sheetView>
  </sheetViews>
  <sheetFormatPr baseColWidth="10" defaultRowHeight="15" x14ac:dyDescent="0.25"/>
  <cols>
    <col min="2" max="2" width="3.7109375" style="4" customWidth="1"/>
    <col min="3" max="3" width="3.5703125" style="4" customWidth="1"/>
    <col min="4" max="4" width="115.85546875" style="3" customWidth="1"/>
    <col min="5" max="5" width="8" style="5" customWidth="1"/>
    <col min="6" max="6" width="2.28515625" style="1" customWidth="1"/>
  </cols>
  <sheetData>
    <row r="2" spans="2:6" ht="38.25" customHeight="1" x14ac:dyDescent="0.25">
      <c r="D2" s="40" t="s">
        <v>25</v>
      </c>
    </row>
    <row r="3" spans="2:6" x14ac:dyDescent="0.25">
      <c r="D3" s="49" t="s">
        <v>73</v>
      </c>
    </row>
    <row r="4" spans="2:6" x14ac:dyDescent="0.25">
      <c r="D4" s="2"/>
    </row>
    <row r="5" spans="2:6" x14ac:dyDescent="0.25">
      <c r="D5" s="2"/>
    </row>
    <row r="6" spans="2:6" x14ac:dyDescent="0.25">
      <c r="D6" s="2" t="s">
        <v>49</v>
      </c>
    </row>
    <row r="7" spans="2:6" x14ac:dyDescent="0.25">
      <c r="D7" s="2"/>
    </row>
    <row r="8" spans="2:6" ht="18.75" customHeight="1" thickBot="1" x14ac:dyDescent="0.3">
      <c r="B8" s="6"/>
      <c r="C8" s="6"/>
      <c r="D8" s="30" t="s">
        <v>51</v>
      </c>
    </row>
    <row r="9" spans="2:6" ht="15.75" thickBot="1" x14ac:dyDescent="0.3">
      <c r="B9" s="50"/>
      <c r="C9" s="51"/>
      <c r="D9" s="30" t="s">
        <v>50</v>
      </c>
    </row>
    <row r="10" spans="2:6" ht="15.75" thickBot="1" x14ac:dyDescent="0.3">
      <c r="B10" s="47"/>
      <c r="C10" s="48"/>
      <c r="D10" s="52" t="s">
        <v>74</v>
      </c>
    </row>
    <row r="11" spans="2:6" x14ac:dyDescent="0.25">
      <c r="D11" s="27" t="s">
        <v>85</v>
      </c>
    </row>
    <row r="12" spans="2:6" x14ac:dyDescent="0.25">
      <c r="D12" s="3" t="s">
        <v>83</v>
      </c>
    </row>
    <row r="13" spans="2:6" ht="30" x14ac:dyDescent="0.25">
      <c r="D13" s="3" t="s">
        <v>84</v>
      </c>
    </row>
    <row r="16" spans="2:6" s="34" customFormat="1" ht="18.75" x14ac:dyDescent="0.3">
      <c r="B16" s="32" t="s">
        <v>0</v>
      </c>
      <c r="C16" s="33"/>
      <c r="D16" s="31" t="s">
        <v>53</v>
      </c>
      <c r="E16" s="37"/>
      <c r="F16" s="38"/>
    </row>
    <row r="17" spans="2:6" x14ac:dyDescent="0.25">
      <c r="B17" s="7"/>
      <c r="C17" s="8"/>
      <c r="D17" s="13"/>
      <c r="E17" s="12"/>
      <c r="F17" s="19"/>
    </row>
    <row r="18" spans="2:6" ht="30" x14ac:dyDescent="0.25">
      <c r="B18" s="7"/>
      <c r="C18" s="8" t="s">
        <v>1</v>
      </c>
      <c r="D18" s="13" t="s">
        <v>24</v>
      </c>
      <c r="E18" s="12"/>
      <c r="F18" s="19"/>
    </row>
    <row r="19" spans="2:6" x14ac:dyDescent="0.25">
      <c r="B19" s="7"/>
      <c r="C19" s="8" t="s">
        <v>11</v>
      </c>
      <c r="D19" s="13" t="s">
        <v>54</v>
      </c>
      <c r="E19" s="12"/>
      <c r="F19" s="19"/>
    </row>
    <row r="20" spans="2:6" ht="19.5" customHeight="1" x14ac:dyDescent="0.25">
      <c r="B20" s="7"/>
      <c r="C20" s="8" t="s">
        <v>13</v>
      </c>
      <c r="D20" s="13" t="s">
        <v>19</v>
      </c>
      <c r="E20" s="12"/>
      <c r="F20" s="19"/>
    </row>
    <row r="21" spans="2:6" x14ac:dyDescent="0.25">
      <c r="B21" s="7"/>
      <c r="C21" s="8" t="s">
        <v>22</v>
      </c>
      <c r="D21" s="13" t="s">
        <v>19</v>
      </c>
      <c r="E21" s="12"/>
      <c r="F21" s="19"/>
    </row>
    <row r="22" spans="2:6" x14ac:dyDescent="0.25">
      <c r="B22" s="7"/>
      <c r="C22" s="8" t="s">
        <v>23</v>
      </c>
      <c r="D22" s="13" t="s">
        <v>19</v>
      </c>
      <c r="E22" s="12"/>
      <c r="F22" s="19"/>
    </row>
    <row r="23" spans="2:6" x14ac:dyDescent="0.25">
      <c r="B23" s="9"/>
      <c r="C23" s="10"/>
      <c r="D23" s="39"/>
      <c r="E23" s="21"/>
      <c r="F23" s="22"/>
    </row>
    <row r="25" spans="2:6" s="34" customFormat="1" ht="18.75" x14ac:dyDescent="0.3">
      <c r="B25" s="32" t="s">
        <v>2</v>
      </c>
      <c r="C25" s="33"/>
      <c r="D25" s="31" t="s">
        <v>3</v>
      </c>
      <c r="E25" s="37"/>
      <c r="F25" s="38"/>
    </row>
    <row r="26" spans="2:6" x14ac:dyDescent="0.25">
      <c r="B26" s="7"/>
      <c r="C26" s="8"/>
      <c r="D26" s="11"/>
      <c r="E26" s="12"/>
      <c r="F26" s="19"/>
    </row>
    <row r="27" spans="2:6" ht="30" x14ac:dyDescent="0.25">
      <c r="B27" s="7"/>
      <c r="C27" s="8"/>
      <c r="D27" s="13" t="s">
        <v>89</v>
      </c>
      <c r="E27" s="12"/>
      <c r="F27" s="19"/>
    </row>
    <row r="28" spans="2:6" x14ac:dyDescent="0.25">
      <c r="B28" s="7"/>
      <c r="C28" s="8"/>
      <c r="D28" s="13"/>
      <c r="E28" s="12"/>
      <c r="F28" s="19"/>
    </row>
    <row r="29" spans="2:6" ht="18.75" customHeight="1" x14ac:dyDescent="0.25">
      <c r="B29" s="7"/>
      <c r="C29" s="8" t="s">
        <v>4</v>
      </c>
      <c r="D29" s="13" t="s">
        <v>90</v>
      </c>
      <c r="E29" s="12"/>
      <c r="F29" s="19"/>
    </row>
    <row r="30" spans="2:6" ht="75" x14ac:dyDescent="0.25">
      <c r="B30" s="7"/>
      <c r="C30" s="8"/>
      <c r="D30" s="57" t="s">
        <v>87</v>
      </c>
      <c r="E30" s="12"/>
      <c r="F30" s="19"/>
    </row>
    <row r="31" spans="2:6" ht="45" x14ac:dyDescent="0.25">
      <c r="B31" s="7"/>
      <c r="C31" s="8" t="s">
        <v>12</v>
      </c>
      <c r="D31" s="13" t="s">
        <v>75</v>
      </c>
      <c r="E31" s="12"/>
      <c r="F31" s="19"/>
    </row>
    <row r="32" spans="2:6" ht="15.75" thickBot="1" x14ac:dyDescent="0.3">
      <c r="B32" s="7"/>
      <c r="C32" s="8"/>
      <c r="D32" s="13"/>
      <c r="E32" s="12"/>
      <c r="F32" s="19"/>
    </row>
    <row r="33" spans="2:6" ht="15.75" thickBot="1" x14ac:dyDescent="0.3">
      <c r="B33" s="7"/>
      <c r="C33" s="8"/>
      <c r="D33" s="28" t="s">
        <v>27</v>
      </c>
      <c r="E33" s="29">
        <v>19</v>
      </c>
      <c r="F33" s="19"/>
    </row>
    <row r="34" spans="2:6" ht="15.75" thickBot="1" x14ac:dyDescent="0.3">
      <c r="B34" s="7"/>
      <c r="C34" s="8"/>
      <c r="D34" s="58" t="s">
        <v>55</v>
      </c>
      <c r="E34" s="59">
        <v>100</v>
      </c>
      <c r="F34" s="19"/>
    </row>
    <row r="35" spans="2:6" x14ac:dyDescent="0.25">
      <c r="B35" s="9"/>
      <c r="C35" s="10"/>
      <c r="D35" s="14"/>
      <c r="E35" s="21"/>
      <c r="F35" s="22"/>
    </row>
    <row r="37" spans="2:6" s="34" customFormat="1" ht="37.5" x14ac:dyDescent="0.3">
      <c r="B37" s="35" t="s">
        <v>5</v>
      </c>
      <c r="C37" s="36"/>
      <c r="D37" s="31" t="s">
        <v>94</v>
      </c>
      <c r="E37" s="37"/>
      <c r="F37" s="38"/>
    </row>
    <row r="38" spans="2:6" x14ac:dyDescent="0.25">
      <c r="B38" s="7"/>
      <c r="C38" s="8"/>
      <c r="D38" s="13"/>
      <c r="E38" s="12"/>
      <c r="F38" s="19"/>
    </row>
    <row r="39" spans="2:6" x14ac:dyDescent="0.25">
      <c r="B39" s="7"/>
      <c r="C39" s="8" t="s">
        <v>7</v>
      </c>
      <c r="D39" s="13" t="s">
        <v>6</v>
      </c>
      <c r="E39" s="12"/>
      <c r="F39" s="19"/>
    </row>
    <row r="40" spans="2:6" x14ac:dyDescent="0.25">
      <c r="B40" s="7"/>
      <c r="C40" s="8"/>
      <c r="D40" s="13"/>
      <c r="E40" s="12"/>
      <c r="F40" s="19"/>
    </row>
    <row r="41" spans="2:6" ht="30" x14ac:dyDescent="0.25">
      <c r="B41" s="7"/>
      <c r="C41" s="8" t="s">
        <v>8</v>
      </c>
      <c r="D41" s="13" t="s">
        <v>95</v>
      </c>
      <c r="E41" s="12"/>
      <c r="F41" s="19"/>
    </row>
    <row r="42" spans="2:6" ht="45.75" thickBot="1" x14ac:dyDescent="0.3">
      <c r="B42" s="15"/>
      <c r="C42" s="16"/>
      <c r="D42" s="17" t="s">
        <v>86</v>
      </c>
      <c r="E42" s="23"/>
      <c r="F42" s="24"/>
    </row>
    <row r="43" spans="2:6" ht="15.75" thickBot="1" x14ac:dyDescent="0.3">
      <c r="B43" s="15"/>
      <c r="C43" s="16"/>
      <c r="D43" s="18" t="s">
        <v>26</v>
      </c>
      <c r="E43" s="26">
        <v>10</v>
      </c>
      <c r="F43" s="24"/>
    </row>
    <row r="44" spans="2:6" ht="15.75" thickBot="1" x14ac:dyDescent="0.3">
      <c r="B44" s="15"/>
      <c r="C44" s="16"/>
      <c r="D44" s="18" t="s">
        <v>71</v>
      </c>
      <c r="E44" s="25">
        <f>(E34-E33)/(100-0)*E43+E33</f>
        <v>27.1</v>
      </c>
      <c r="F44" s="24"/>
    </row>
    <row r="45" spans="2:6" ht="15.75" thickBot="1" x14ac:dyDescent="0.3">
      <c r="B45" s="15"/>
      <c r="C45" s="16"/>
      <c r="D45" s="18" t="s">
        <v>56</v>
      </c>
      <c r="E45" s="25">
        <f>E44+1</f>
        <v>28.1</v>
      </c>
      <c r="F45" s="24"/>
    </row>
    <row r="46" spans="2:6" x14ac:dyDescent="0.25">
      <c r="B46" s="15"/>
      <c r="C46" s="16"/>
      <c r="D46" s="18"/>
      <c r="E46" s="23"/>
      <c r="F46" s="24"/>
    </row>
    <row r="47" spans="2:6" ht="52.5" customHeight="1" x14ac:dyDescent="0.25">
      <c r="B47" s="7"/>
      <c r="C47" s="8" t="s">
        <v>9</v>
      </c>
      <c r="D47" s="13" t="s">
        <v>88</v>
      </c>
      <c r="E47" s="12"/>
      <c r="F47" s="19"/>
    </row>
    <row r="48" spans="2:6" ht="60" x14ac:dyDescent="0.25">
      <c r="B48" s="7"/>
      <c r="C48" s="8" t="s">
        <v>16</v>
      </c>
      <c r="D48" s="13" t="s">
        <v>91</v>
      </c>
      <c r="E48" s="12"/>
      <c r="F48" s="19"/>
    </row>
    <row r="49" spans="2:6" x14ac:dyDescent="0.25">
      <c r="B49" s="7"/>
      <c r="C49" s="8"/>
      <c r="D49" s="13"/>
      <c r="E49" s="12"/>
      <c r="F49" s="19"/>
    </row>
    <row r="50" spans="2:6" ht="60" x14ac:dyDescent="0.25">
      <c r="B50" s="7"/>
      <c r="C50" s="8" t="s">
        <v>15</v>
      </c>
      <c r="D50" s="13" t="s">
        <v>96</v>
      </c>
      <c r="E50" s="12"/>
      <c r="F50" s="19"/>
    </row>
    <row r="51" spans="2:6" x14ac:dyDescent="0.25">
      <c r="B51" s="7"/>
      <c r="C51" s="8"/>
      <c r="D51" s="13"/>
      <c r="E51" s="12"/>
      <c r="F51" s="19"/>
    </row>
    <row r="52" spans="2:6" ht="15.75" thickBot="1" x14ac:dyDescent="0.3">
      <c r="B52" s="7"/>
      <c r="C52" s="8" t="s">
        <v>17</v>
      </c>
      <c r="D52" s="13" t="s">
        <v>57</v>
      </c>
      <c r="E52" s="12"/>
      <c r="F52" s="19"/>
    </row>
    <row r="53" spans="2:6" ht="15.75" thickBot="1" x14ac:dyDescent="0.3">
      <c r="B53" s="7"/>
      <c r="C53" s="8"/>
      <c r="D53" s="28" t="s">
        <v>58</v>
      </c>
      <c r="E53" s="29">
        <v>100</v>
      </c>
      <c r="F53" s="19"/>
    </row>
    <row r="54" spans="2:6" x14ac:dyDescent="0.25">
      <c r="B54" s="9"/>
      <c r="C54" s="10"/>
      <c r="D54" s="14"/>
      <c r="E54" s="21"/>
      <c r="F54" s="22"/>
    </row>
    <row r="58" spans="2:6" s="34" customFormat="1" ht="18.75" x14ac:dyDescent="0.3">
      <c r="B58" s="35" t="s">
        <v>14</v>
      </c>
      <c r="C58" s="36"/>
      <c r="D58" s="31" t="s">
        <v>59</v>
      </c>
      <c r="E58" s="37"/>
      <c r="F58" s="38"/>
    </row>
    <row r="59" spans="2:6" x14ac:dyDescent="0.25">
      <c r="B59" s="44"/>
      <c r="C59" s="45"/>
      <c r="D59" s="11"/>
      <c r="E59" s="12"/>
      <c r="F59" s="19"/>
    </row>
    <row r="60" spans="2:6" ht="30" x14ac:dyDescent="0.25">
      <c r="B60" s="44"/>
      <c r="C60" s="45"/>
      <c r="D60" s="46" t="s">
        <v>60</v>
      </c>
      <c r="E60" s="12"/>
      <c r="F60" s="19"/>
    </row>
    <row r="61" spans="2:6" x14ac:dyDescent="0.25">
      <c r="B61" s="7"/>
      <c r="C61" s="8"/>
      <c r="D61" s="13" t="s">
        <v>61</v>
      </c>
      <c r="E61" s="12"/>
      <c r="F61" s="19"/>
    </row>
    <row r="62" spans="2:6" x14ac:dyDescent="0.25">
      <c r="B62" s="7"/>
      <c r="C62" s="8"/>
      <c r="D62" s="13"/>
      <c r="E62" s="12"/>
      <c r="F62" s="19"/>
    </row>
    <row r="63" spans="2:6" ht="30.75" thickBot="1" x14ac:dyDescent="0.3">
      <c r="B63" s="7"/>
      <c r="C63" s="8" t="s">
        <v>18</v>
      </c>
      <c r="D63" s="13" t="s">
        <v>92</v>
      </c>
      <c r="E63" s="12"/>
      <c r="F63" s="19"/>
    </row>
    <row r="64" spans="2:6" ht="15.75" thickBot="1" x14ac:dyDescent="0.3">
      <c r="B64" s="15"/>
      <c r="C64" s="16"/>
      <c r="D64" s="18" t="s">
        <v>10</v>
      </c>
      <c r="E64" s="20">
        <v>10</v>
      </c>
      <c r="F64" s="24"/>
    </row>
    <row r="65" spans="2:6" ht="15.75" thickBot="1" x14ac:dyDescent="0.3">
      <c r="B65" s="15"/>
      <c r="C65" s="16"/>
      <c r="D65" s="18" t="s">
        <v>71</v>
      </c>
      <c r="E65" s="25">
        <f>($E$53-$E$33)/(100-0)*E64+$E$33</f>
        <v>27.1</v>
      </c>
      <c r="F65" s="24"/>
    </row>
    <row r="66" spans="2:6" ht="15.75" thickBot="1" x14ac:dyDescent="0.3">
      <c r="B66" s="15"/>
      <c r="C66" s="16"/>
      <c r="D66" s="18" t="s">
        <v>56</v>
      </c>
      <c r="E66" s="25">
        <f>E65+1</f>
        <v>28.1</v>
      </c>
      <c r="F66" s="24"/>
    </row>
    <row r="67" spans="2:6" ht="15.75" thickBot="1" x14ac:dyDescent="0.3">
      <c r="B67" s="15"/>
      <c r="C67" s="16"/>
      <c r="D67" s="18"/>
      <c r="E67" s="23"/>
      <c r="F67" s="24"/>
    </row>
    <row r="68" spans="2:6" ht="15.75" thickBot="1" x14ac:dyDescent="0.3">
      <c r="B68" s="7"/>
      <c r="C68" s="8" t="s">
        <v>20</v>
      </c>
      <c r="D68" s="53" t="s">
        <v>30</v>
      </c>
      <c r="E68" s="54">
        <v>102.5</v>
      </c>
      <c r="F68" s="19"/>
    </row>
    <row r="69" spans="2:6" ht="45.75" thickBot="1" x14ac:dyDescent="0.3">
      <c r="B69" s="7"/>
      <c r="C69" s="8" t="s">
        <v>21</v>
      </c>
      <c r="D69" s="13" t="s">
        <v>93</v>
      </c>
      <c r="E69" s="12"/>
      <c r="F69" s="19"/>
    </row>
    <row r="70" spans="2:6" ht="15.75" thickBot="1" x14ac:dyDescent="0.3">
      <c r="B70" s="15"/>
      <c r="C70" s="16"/>
      <c r="D70" s="18" t="s">
        <v>10</v>
      </c>
      <c r="E70" s="20">
        <v>40</v>
      </c>
      <c r="F70" s="24"/>
    </row>
    <row r="71" spans="2:6" ht="15.75" thickBot="1" x14ac:dyDescent="0.3">
      <c r="B71" s="15"/>
      <c r="C71" s="16"/>
      <c r="D71" s="18" t="s">
        <v>71</v>
      </c>
      <c r="E71" s="25">
        <f>($E$53-$E$33)/(100-0)*E70+$E$33</f>
        <v>51.400000000000006</v>
      </c>
      <c r="F71" s="24"/>
    </row>
    <row r="72" spans="2:6" ht="15.75" thickBot="1" x14ac:dyDescent="0.3">
      <c r="B72" s="15"/>
      <c r="C72" s="16"/>
      <c r="D72" s="18" t="s">
        <v>56</v>
      </c>
      <c r="E72" s="25">
        <f>E71+1</f>
        <v>52.400000000000006</v>
      </c>
      <c r="F72" s="24"/>
    </row>
    <row r="73" spans="2:6" x14ac:dyDescent="0.25">
      <c r="B73" s="15"/>
      <c r="C73" s="16"/>
      <c r="D73" s="18"/>
      <c r="E73" s="23"/>
      <c r="F73" s="24"/>
    </row>
    <row r="74" spans="2:6" x14ac:dyDescent="0.25">
      <c r="B74" s="7"/>
      <c r="C74" s="8"/>
      <c r="D74" s="13"/>
      <c r="E74" s="12"/>
      <c r="F74" s="19"/>
    </row>
    <row r="75" spans="2:6" ht="30.75" thickBot="1" x14ac:dyDescent="0.3">
      <c r="B75" s="7"/>
      <c r="C75" s="8" t="s">
        <v>47</v>
      </c>
      <c r="D75" s="13" t="s">
        <v>32</v>
      </c>
      <c r="E75" s="12"/>
      <c r="F75" s="19"/>
    </row>
    <row r="76" spans="2:6" ht="15.75" thickBot="1" x14ac:dyDescent="0.3">
      <c r="B76" s="7"/>
      <c r="C76" s="8"/>
      <c r="D76" s="53" t="s">
        <v>31</v>
      </c>
      <c r="E76" s="54">
        <v>134</v>
      </c>
      <c r="F76" s="19"/>
    </row>
    <row r="77" spans="2:6" x14ac:dyDescent="0.25">
      <c r="B77" s="7"/>
      <c r="C77" s="8"/>
      <c r="D77" s="28"/>
      <c r="E77" s="43"/>
      <c r="F77" s="19"/>
    </row>
    <row r="78" spans="2:6" x14ac:dyDescent="0.25">
      <c r="B78" s="7"/>
      <c r="C78" s="8"/>
      <c r="D78" s="28"/>
      <c r="E78" s="43"/>
      <c r="F78" s="19"/>
    </row>
    <row r="79" spans="2:6" x14ac:dyDescent="0.25">
      <c r="B79" s="7"/>
      <c r="C79" s="8"/>
      <c r="D79" s="28"/>
      <c r="E79" s="43"/>
      <c r="F79" s="19"/>
    </row>
    <row r="80" spans="2:6" x14ac:dyDescent="0.25">
      <c r="B80" s="7"/>
      <c r="C80" s="8"/>
      <c r="D80" s="28"/>
      <c r="E80" s="43"/>
      <c r="F80" s="19"/>
    </row>
    <row r="81" spans="2:6" x14ac:dyDescent="0.25">
      <c r="B81" s="7"/>
      <c r="C81" s="8"/>
      <c r="D81" s="28"/>
      <c r="E81" s="43"/>
      <c r="F81" s="19"/>
    </row>
    <row r="82" spans="2:6" x14ac:dyDescent="0.25">
      <c r="B82" s="7"/>
      <c r="C82" s="8"/>
      <c r="D82" s="28"/>
      <c r="E82" s="43"/>
      <c r="F82" s="19"/>
    </row>
    <row r="83" spans="2:6" x14ac:dyDescent="0.25">
      <c r="B83" s="7"/>
      <c r="C83" s="8"/>
      <c r="D83" s="28"/>
      <c r="E83" s="43"/>
      <c r="F83" s="19"/>
    </row>
    <row r="84" spans="2:6" x14ac:dyDescent="0.25">
      <c r="B84" s="7"/>
      <c r="C84" s="8"/>
      <c r="D84" s="28"/>
      <c r="E84" s="43"/>
      <c r="F84" s="19"/>
    </row>
    <row r="85" spans="2:6" x14ac:dyDescent="0.25">
      <c r="B85" s="7"/>
      <c r="C85" s="8"/>
      <c r="D85" s="28"/>
      <c r="E85" s="43"/>
      <c r="F85" s="19"/>
    </row>
    <row r="86" spans="2:6" x14ac:dyDescent="0.25">
      <c r="B86" s="7"/>
      <c r="C86" s="8"/>
      <c r="D86" s="28"/>
      <c r="E86" s="43"/>
      <c r="F86" s="19"/>
    </row>
    <row r="87" spans="2:6" x14ac:dyDescent="0.25">
      <c r="B87" s="7"/>
      <c r="C87" s="8"/>
      <c r="D87" s="28"/>
      <c r="E87" s="43"/>
      <c r="F87" s="19"/>
    </row>
    <row r="88" spans="2:6" x14ac:dyDescent="0.25">
      <c r="B88" s="7"/>
      <c r="C88" s="8"/>
      <c r="D88" s="28"/>
      <c r="E88" s="43"/>
      <c r="F88" s="19"/>
    </row>
    <row r="89" spans="2:6" x14ac:dyDescent="0.25">
      <c r="B89" s="7"/>
      <c r="C89" s="8"/>
      <c r="D89" s="28"/>
      <c r="E89" s="43"/>
      <c r="F89" s="19"/>
    </row>
    <row r="90" spans="2:6" x14ac:dyDescent="0.25">
      <c r="B90" s="7"/>
      <c r="C90" s="8"/>
      <c r="D90" s="28"/>
      <c r="E90" s="43"/>
      <c r="F90" s="19"/>
    </row>
    <row r="91" spans="2:6" x14ac:dyDescent="0.25">
      <c r="B91" s="7"/>
      <c r="C91" s="8"/>
      <c r="D91" s="28"/>
      <c r="E91" s="43"/>
      <c r="F91" s="19"/>
    </row>
    <row r="92" spans="2:6" ht="15.75" thickBot="1" x14ac:dyDescent="0.3">
      <c r="B92" s="7"/>
      <c r="C92" s="8"/>
      <c r="D92" s="28"/>
      <c r="E92" s="43"/>
      <c r="F92" s="19"/>
    </row>
    <row r="93" spans="2:6" ht="15.75" thickBot="1" x14ac:dyDescent="0.3">
      <c r="B93" s="7"/>
      <c r="C93" s="8"/>
      <c r="D93" s="53" t="s">
        <v>52</v>
      </c>
      <c r="E93" s="55">
        <f>(E76-E68)/(E70-E64)</f>
        <v>1.05</v>
      </c>
      <c r="F93" s="19"/>
    </row>
    <row r="94" spans="2:6" ht="15.75" thickBot="1" x14ac:dyDescent="0.3">
      <c r="B94" s="7"/>
      <c r="C94" s="8"/>
      <c r="D94" s="53" t="s">
        <v>62</v>
      </c>
      <c r="E94" s="54">
        <v>90</v>
      </c>
      <c r="F94" s="19"/>
    </row>
    <row r="95" spans="2:6" ht="15.75" thickBot="1" x14ac:dyDescent="0.3">
      <c r="B95" s="7"/>
      <c r="C95" s="8"/>
      <c r="D95" s="53" t="s">
        <v>63</v>
      </c>
      <c r="E95" s="56">
        <v>600</v>
      </c>
      <c r="F95" s="19"/>
    </row>
    <row r="96" spans="2:6" x14ac:dyDescent="0.25">
      <c r="B96" s="7"/>
      <c r="C96" s="8"/>
      <c r="D96" s="13"/>
      <c r="E96" s="12"/>
      <c r="F96" s="19"/>
    </row>
    <row r="97" spans="2:6" x14ac:dyDescent="0.25">
      <c r="B97" s="7"/>
      <c r="C97" s="8" t="s">
        <v>35</v>
      </c>
      <c r="D97" s="13" t="s">
        <v>64</v>
      </c>
      <c r="E97" s="12"/>
      <c r="F97" s="19"/>
    </row>
    <row r="98" spans="2:6" ht="15.75" thickBot="1" x14ac:dyDescent="0.3">
      <c r="B98" s="7"/>
      <c r="C98" s="8"/>
      <c r="D98" s="13"/>
      <c r="E98" s="12"/>
      <c r="F98" s="19"/>
    </row>
    <row r="99" spans="2:6" ht="15.75" thickBot="1" x14ac:dyDescent="0.3">
      <c r="B99" s="7"/>
      <c r="C99" s="8"/>
      <c r="D99" s="28" t="s">
        <v>28</v>
      </c>
      <c r="E99" s="41">
        <f>0.9/E93*E95/E94</f>
        <v>5.7142857142857135</v>
      </c>
      <c r="F99" s="19"/>
    </row>
    <row r="100" spans="2:6" ht="15.75" thickBot="1" x14ac:dyDescent="0.3">
      <c r="B100" s="7"/>
      <c r="C100" s="8"/>
      <c r="D100" s="28" t="s">
        <v>80</v>
      </c>
      <c r="E100" s="42">
        <f>E99/(3.3*E94)</f>
        <v>1.9240019240019238E-2</v>
      </c>
      <c r="F100" s="19"/>
    </row>
    <row r="101" spans="2:6" x14ac:dyDescent="0.25">
      <c r="B101" s="7"/>
      <c r="C101" s="8"/>
      <c r="D101" s="13"/>
      <c r="E101" s="12"/>
      <c r="F101" s="19"/>
    </row>
    <row r="102" spans="2:6" x14ac:dyDescent="0.25">
      <c r="B102" s="7"/>
      <c r="C102" s="8"/>
      <c r="D102" s="13"/>
      <c r="E102" s="12"/>
      <c r="F102" s="19"/>
    </row>
    <row r="103" spans="2:6" ht="30" x14ac:dyDescent="0.25">
      <c r="B103" s="7"/>
      <c r="C103" s="8" t="s">
        <v>48</v>
      </c>
      <c r="D103" s="13" t="s">
        <v>81</v>
      </c>
      <c r="E103" s="12"/>
      <c r="F103" s="19"/>
    </row>
    <row r="104" spans="2:6" x14ac:dyDescent="0.25">
      <c r="B104" s="7"/>
      <c r="C104" s="8"/>
      <c r="D104" s="13"/>
      <c r="E104" s="12"/>
      <c r="F104" s="19"/>
    </row>
    <row r="105" spans="2:6" x14ac:dyDescent="0.25">
      <c r="B105" s="7"/>
      <c r="C105" s="8" t="s">
        <v>76</v>
      </c>
      <c r="D105" s="13" t="s">
        <v>77</v>
      </c>
      <c r="E105" s="12"/>
      <c r="F105" s="19"/>
    </row>
    <row r="106" spans="2:6" x14ac:dyDescent="0.25">
      <c r="B106" s="7"/>
      <c r="C106" s="8"/>
      <c r="D106" s="13"/>
      <c r="E106" s="12"/>
      <c r="F106" s="19"/>
    </row>
    <row r="107" spans="2:6" x14ac:dyDescent="0.25">
      <c r="B107" s="7"/>
      <c r="C107" s="8"/>
      <c r="D107" s="13" t="s">
        <v>79</v>
      </c>
      <c r="E107" s="12"/>
      <c r="F107" s="19"/>
    </row>
    <row r="108" spans="2:6" x14ac:dyDescent="0.25">
      <c r="B108" s="7"/>
      <c r="C108" s="8"/>
      <c r="D108" s="13"/>
      <c r="E108" s="12"/>
      <c r="F108" s="19"/>
    </row>
    <row r="109" spans="2:6" x14ac:dyDescent="0.25">
      <c r="B109" s="7"/>
      <c r="C109" s="8"/>
      <c r="D109" s="13"/>
      <c r="E109" s="12"/>
      <c r="F109" s="19"/>
    </row>
    <row r="110" spans="2:6" ht="30.75" thickBot="1" x14ac:dyDescent="0.3">
      <c r="B110" s="7"/>
      <c r="C110" s="8" t="s">
        <v>78</v>
      </c>
      <c r="D110" s="13" t="s">
        <v>82</v>
      </c>
      <c r="E110" s="12"/>
      <c r="F110" s="19"/>
    </row>
    <row r="111" spans="2:6" ht="15.75" thickBot="1" x14ac:dyDescent="0.3">
      <c r="B111" s="7"/>
      <c r="C111" s="8"/>
      <c r="D111" s="28" t="s">
        <v>65</v>
      </c>
      <c r="E111" s="29">
        <v>33</v>
      </c>
      <c r="F111" s="19"/>
    </row>
    <row r="112" spans="2:6" x14ac:dyDescent="0.25">
      <c r="B112" s="9"/>
      <c r="C112" s="10"/>
      <c r="D112" s="14"/>
      <c r="E112" s="21"/>
      <c r="F112" s="22"/>
    </row>
    <row r="114" spans="2:6" x14ac:dyDescent="0.25">
      <c r="D114" s="49" t="s">
        <v>72</v>
      </c>
    </row>
    <row r="116" spans="2:6" s="34" customFormat="1" ht="18.75" x14ac:dyDescent="0.3">
      <c r="B116" s="35" t="s">
        <v>33</v>
      </c>
      <c r="C116" s="36"/>
      <c r="D116" s="31" t="s">
        <v>66</v>
      </c>
      <c r="E116" s="37"/>
      <c r="F116" s="38"/>
    </row>
    <row r="117" spans="2:6" x14ac:dyDescent="0.25">
      <c r="B117" s="44"/>
      <c r="C117" s="45"/>
      <c r="D117" s="11"/>
      <c r="E117" s="12"/>
      <c r="F117" s="19"/>
    </row>
    <row r="118" spans="2:6" ht="30" x14ac:dyDescent="0.25">
      <c r="B118" s="44"/>
      <c r="C118" s="45"/>
      <c r="D118" s="46" t="s">
        <v>67</v>
      </c>
      <c r="E118" s="12"/>
      <c r="F118" s="19"/>
    </row>
    <row r="119" spans="2:6" ht="18" customHeight="1" x14ac:dyDescent="0.25">
      <c r="B119" s="7"/>
      <c r="C119" s="8"/>
      <c r="D119" s="13" t="s">
        <v>68</v>
      </c>
      <c r="E119" s="12"/>
      <c r="F119" s="19"/>
    </row>
    <row r="120" spans="2:6" ht="18" customHeight="1" x14ac:dyDescent="0.25">
      <c r="B120" s="7"/>
      <c r="C120" s="8"/>
      <c r="D120" s="13"/>
      <c r="E120" s="12"/>
      <c r="F120" s="19"/>
    </row>
    <row r="121" spans="2:6" ht="18" customHeight="1" x14ac:dyDescent="0.25">
      <c r="B121" s="7"/>
      <c r="C121" s="8" t="s">
        <v>34</v>
      </c>
      <c r="D121" s="13" t="s">
        <v>37</v>
      </c>
      <c r="E121" s="12"/>
      <c r="F121" s="19"/>
    </row>
    <row r="122" spans="2:6" x14ac:dyDescent="0.25">
      <c r="B122" s="7"/>
      <c r="C122" s="8" t="s">
        <v>36</v>
      </c>
      <c r="D122" s="13" t="s">
        <v>38</v>
      </c>
      <c r="E122" s="12"/>
      <c r="F122" s="19"/>
    </row>
    <row r="123" spans="2:6" ht="45.75" thickBot="1" x14ac:dyDescent="0.3">
      <c r="B123" s="15"/>
      <c r="C123" s="16"/>
      <c r="D123" s="17" t="s">
        <v>86</v>
      </c>
      <c r="E123" s="23"/>
      <c r="F123" s="24"/>
    </row>
    <row r="124" spans="2:6" ht="15.75" thickBot="1" x14ac:dyDescent="0.3">
      <c r="B124" s="15"/>
      <c r="C124" s="16"/>
      <c r="D124" s="18" t="s">
        <v>10</v>
      </c>
      <c r="E124" s="20">
        <v>33</v>
      </c>
      <c r="F124" s="24"/>
    </row>
    <row r="125" spans="2:6" ht="15.75" thickBot="1" x14ac:dyDescent="0.3">
      <c r="B125" s="15"/>
      <c r="C125" s="16"/>
      <c r="D125" s="18" t="s">
        <v>71</v>
      </c>
      <c r="E125" s="25">
        <f>($E$53-$E$33)/(100-0)*E124+$E$33</f>
        <v>45.730000000000004</v>
      </c>
      <c r="F125" s="24"/>
    </row>
    <row r="126" spans="2:6" ht="15.75" thickBot="1" x14ac:dyDescent="0.3">
      <c r="B126" s="15"/>
      <c r="C126" s="16"/>
      <c r="D126" s="18" t="s">
        <v>56</v>
      </c>
      <c r="E126" s="25">
        <f>E125+1</f>
        <v>46.730000000000004</v>
      </c>
      <c r="F126" s="24"/>
    </row>
    <row r="127" spans="2:6" ht="15.75" thickBot="1" x14ac:dyDescent="0.3">
      <c r="B127" s="15"/>
      <c r="C127" s="16"/>
      <c r="D127" s="18"/>
      <c r="E127" s="23"/>
      <c r="F127" s="24"/>
    </row>
    <row r="128" spans="2:6" ht="15.75" thickBot="1" x14ac:dyDescent="0.3">
      <c r="B128" s="7"/>
      <c r="C128" s="8" t="s">
        <v>42</v>
      </c>
      <c r="D128" s="53" t="s">
        <v>39</v>
      </c>
      <c r="E128" s="54">
        <v>22</v>
      </c>
      <c r="F128" s="19"/>
    </row>
    <row r="129" spans="2:6" ht="30" x14ac:dyDescent="0.25">
      <c r="B129" s="7"/>
      <c r="C129" s="8" t="s">
        <v>43</v>
      </c>
      <c r="D129" s="13" t="s">
        <v>69</v>
      </c>
      <c r="E129" s="12"/>
      <c r="F129" s="19"/>
    </row>
    <row r="130" spans="2:6" x14ac:dyDescent="0.25">
      <c r="B130" s="7"/>
      <c r="C130" s="8"/>
      <c r="D130" s="13"/>
      <c r="E130" s="12"/>
      <c r="F130" s="19"/>
    </row>
    <row r="131" spans="2:6" ht="30.75" thickBot="1" x14ac:dyDescent="0.3">
      <c r="B131" s="7"/>
      <c r="C131" s="8" t="s">
        <v>44</v>
      </c>
      <c r="D131" s="13" t="s">
        <v>40</v>
      </c>
      <c r="E131" s="12"/>
      <c r="F131" s="19"/>
    </row>
    <row r="132" spans="2:6" ht="15.75" thickBot="1" x14ac:dyDescent="0.3">
      <c r="B132" s="7"/>
      <c r="C132" s="8"/>
      <c r="D132" s="53" t="s">
        <v>31</v>
      </c>
      <c r="E132" s="54">
        <v>118</v>
      </c>
      <c r="F132" s="19"/>
    </row>
    <row r="133" spans="2:6" x14ac:dyDescent="0.25">
      <c r="B133" s="7"/>
      <c r="C133" s="8"/>
      <c r="D133" s="28"/>
      <c r="E133" s="43"/>
      <c r="F133" s="19"/>
    </row>
    <row r="134" spans="2:6" x14ac:dyDescent="0.25">
      <c r="B134" s="7"/>
      <c r="C134" s="8"/>
      <c r="D134" s="28"/>
      <c r="E134" s="43"/>
      <c r="F134" s="19"/>
    </row>
    <row r="135" spans="2:6" x14ac:dyDescent="0.25">
      <c r="B135" s="7"/>
      <c r="C135" s="8"/>
      <c r="D135" s="28"/>
      <c r="E135" s="43"/>
      <c r="F135" s="19"/>
    </row>
    <row r="136" spans="2:6" x14ac:dyDescent="0.25">
      <c r="B136" s="7"/>
      <c r="C136" s="8"/>
      <c r="D136" s="28"/>
      <c r="E136" s="43"/>
      <c r="F136" s="19"/>
    </row>
    <row r="137" spans="2:6" x14ac:dyDescent="0.25">
      <c r="B137" s="7"/>
      <c r="C137" s="8"/>
      <c r="D137" s="28"/>
      <c r="E137" s="43"/>
      <c r="F137" s="19"/>
    </row>
    <row r="138" spans="2:6" x14ac:dyDescent="0.25">
      <c r="B138" s="7"/>
      <c r="C138" s="8"/>
      <c r="D138" s="28"/>
      <c r="E138" s="43"/>
      <c r="F138" s="19"/>
    </row>
    <row r="139" spans="2:6" x14ac:dyDescent="0.25">
      <c r="B139" s="7"/>
      <c r="C139" s="8"/>
      <c r="D139" s="28"/>
      <c r="E139" s="43"/>
      <c r="F139" s="19"/>
    </row>
    <row r="140" spans="2:6" x14ac:dyDescent="0.25">
      <c r="B140" s="7"/>
      <c r="C140" s="8"/>
      <c r="D140" s="28"/>
      <c r="E140" s="43"/>
      <c r="F140" s="19"/>
    </row>
    <row r="141" spans="2:6" x14ac:dyDescent="0.25">
      <c r="B141" s="7"/>
      <c r="C141" s="8"/>
      <c r="D141" s="28"/>
      <c r="E141" s="43"/>
      <c r="F141" s="19"/>
    </row>
    <row r="142" spans="2:6" x14ac:dyDescent="0.25">
      <c r="B142" s="7"/>
      <c r="C142" s="8"/>
      <c r="D142" s="28"/>
      <c r="E142" s="43"/>
      <c r="F142" s="19"/>
    </row>
    <row r="143" spans="2:6" x14ac:dyDescent="0.25">
      <c r="B143" s="7"/>
      <c r="C143" s="8"/>
      <c r="D143" s="28"/>
      <c r="E143" s="43"/>
      <c r="F143" s="19"/>
    </row>
    <row r="144" spans="2:6" x14ac:dyDescent="0.25">
      <c r="B144" s="7"/>
      <c r="C144" s="8"/>
      <c r="D144" s="28"/>
      <c r="E144" s="43"/>
      <c r="F144" s="19"/>
    </row>
    <row r="145" spans="2:6" x14ac:dyDescent="0.25">
      <c r="B145" s="7"/>
      <c r="C145" s="8"/>
      <c r="D145" s="28"/>
      <c r="E145" s="43"/>
      <c r="F145" s="19"/>
    </row>
    <row r="146" spans="2:6" x14ac:dyDescent="0.25">
      <c r="B146" s="7"/>
      <c r="C146" s="8"/>
      <c r="D146" s="28"/>
      <c r="E146" s="43"/>
      <c r="F146" s="19"/>
    </row>
    <row r="147" spans="2:6" x14ac:dyDescent="0.25">
      <c r="B147" s="7"/>
      <c r="C147" s="8"/>
      <c r="D147" s="28"/>
      <c r="E147" s="43"/>
      <c r="F147" s="19"/>
    </row>
    <row r="148" spans="2:6" ht="15.75" thickBot="1" x14ac:dyDescent="0.3">
      <c r="B148" s="7"/>
      <c r="C148" s="8"/>
      <c r="D148" s="28"/>
      <c r="E148" s="43"/>
      <c r="F148" s="19"/>
    </row>
    <row r="149" spans="2:6" ht="15.75" thickBot="1" x14ac:dyDescent="0.3">
      <c r="B149" s="7"/>
      <c r="C149" s="8"/>
      <c r="D149" s="53" t="s">
        <v>70</v>
      </c>
      <c r="E149" s="55">
        <f>(E132-E128)/(100-0)</f>
        <v>0.96</v>
      </c>
      <c r="F149" s="19"/>
    </row>
    <row r="150" spans="2:6" ht="15.75" thickBot="1" x14ac:dyDescent="0.3">
      <c r="B150" s="7"/>
      <c r="C150" s="8"/>
      <c r="D150" s="53" t="s">
        <v>62</v>
      </c>
      <c r="E150" s="54">
        <v>20</v>
      </c>
      <c r="F150" s="19"/>
    </row>
    <row r="151" spans="2:6" ht="15.75" thickBot="1" x14ac:dyDescent="0.3">
      <c r="B151" s="7"/>
      <c r="C151" s="8"/>
      <c r="D151" s="53" t="s">
        <v>63</v>
      </c>
      <c r="E151" s="56">
        <v>50</v>
      </c>
      <c r="F151" s="19"/>
    </row>
    <row r="152" spans="2:6" x14ac:dyDescent="0.25">
      <c r="B152" s="7"/>
      <c r="C152" s="8"/>
      <c r="D152" s="13"/>
      <c r="E152" s="12"/>
      <c r="F152" s="19"/>
    </row>
    <row r="153" spans="2:6" x14ac:dyDescent="0.25">
      <c r="B153" s="7"/>
      <c r="C153" s="8" t="s">
        <v>45</v>
      </c>
      <c r="D153" s="13" t="s">
        <v>64</v>
      </c>
      <c r="E153" s="12"/>
      <c r="F153" s="19"/>
    </row>
    <row r="154" spans="2:6" ht="15.75" thickBot="1" x14ac:dyDescent="0.3">
      <c r="B154" s="7"/>
      <c r="C154" s="8"/>
      <c r="D154" s="13"/>
      <c r="E154" s="12"/>
      <c r="F154" s="19"/>
    </row>
    <row r="155" spans="2:6" ht="15.75" thickBot="1" x14ac:dyDescent="0.3">
      <c r="B155" s="7"/>
      <c r="C155" s="8"/>
      <c r="D155" s="28" t="s">
        <v>28</v>
      </c>
      <c r="E155" s="41">
        <f>0.9/E149*E151/E150</f>
        <v>2.3437500000000004</v>
      </c>
      <c r="F155" s="19"/>
    </row>
    <row r="156" spans="2:6" ht="15.75" thickBot="1" x14ac:dyDescent="0.3">
      <c r="B156" s="7"/>
      <c r="C156" s="8"/>
      <c r="D156" s="28" t="s">
        <v>29</v>
      </c>
      <c r="E156" s="42">
        <f>E155/(3.3*E150)</f>
        <v>3.5511363636363646E-2</v>
      </c>
      <c r="F156" s="19"/>
    </row>
    <row r="157" spans="2:6" x14ac:dyDescent="0.25">
      <c r="B157" s="7"/>
      <c r="C157" s="8"/>
      <c r="D157" s="13"/>
      <c r="E157" s="12"/>
      <c r="F157" s="19"/>
    </row>
    <row r="158" spans="2:6" x14ac:dyDescent="0.25">
      <c r="B158" s="7"/>
      <c r="C158" s="8"/>
      <c r="D158" s="13"/>
      <c r="E158" s="12"/>
      <c r="F158" s="19"/>
    </row>
    <row r="159" spans="2:6" x14ac:dyDescent="0.25">
      <c r="B159" s="7"/>
      <c r="C159" s="8" t="s">
        <v>46</v>
      </c>
      <c r="D159" s="13" t="s">
        <v>41</v>
      </c>
      <c r="E159" s="12"/>
      <c r="F159" s="19"/>
    </row>
    <row r="160" spans="2:6" x14ac:dyDescent="0.25">
      <c r="B160" s="9"/>
      <c r="C160" s="10"/>
      <c r="D160" s="14"/>
      <c r="E160" s="21"/>
      <c r="F160" s="22"/>
    </row>
  </sheetData>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14" sqref="C14"/>
    </sheetView>
  </sheetViews>
  <sheetFormatPr baseColWidth="10" defaultRowHeight="15" x14ac:dyDescent="0.25"/>
  <cols>
    <col min="3" max="3" width="68.85546875" customWidth="1"/>
  </cols>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Anleitung Pitmaster</vt:lpstr>
      <vt:lpstr>Tabelle1</vt:lpstr>
    </vt:vector>
  </TitlesOfParts>
  <Company>LyondellBasell Industries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Schell, Hans-martin</dc:creator>
  <cp:lastModifiedBy>HM</cp:lastModifiedBy>
  <dcterms:created xsi:type="dcterms:W3CDTF">2016-03-31T08:11:29Z</dcterms:created>
  <dcterms:modified xsi:type="dcterms:W3CDTF">2016-04-03T17:55:20Z</dcterms:modified>
</cp:coreProperties>
</file>